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deslandes\Documents\XCR\XCR'19\"/>
    </mc:Choice>
  </mc:AlternateContent>
  <xr:revisionPtr revIDLastSave="0" documentId="13_ncr:1_{49C52EEA-3D2F-4D49-8AE2-F0D2C0FFE6FC}" xr6:coauthVersionLast="36" xr6:coauthVersionMax="36" xr10:uidLastSave="{00000000-0000-0000-0000-000000000000}"/>
  <bookViews>
    <workbookView xWindow="0" yWindow="0" windowWidth="21570" windowHeight="7650" activeTab="10" xr2:uid="{00000000-000D-0000-FFFF-FFFF00000000}"/>
  </bookViews>
  <sheets>
    <sheet name="Jells Park" sheetId="2" r:id="rId1"/>
    <sheet name="St Annes" sheetId="3" r:id="rId2"/>
    <sheet name="Bundoora Park" sheetId="4" r:id="rId3"/>
    <sheet name="Anglesea" sheetId="7" r:id="rId4"/>
    <sheet name="Sandown" sheetId="8" r:id="rId5"/>
    <sheet name="Albert Park" sheetId="9" r:id="rId6"/>
    <sheet name="Ballarat" sheetId="6" r:id="rId7"/>
    <sheet name="Cruden Farm" sheetId="12" r:id="rId8"/>
    <sheet name="Burnley" sheetId="10" r:id="rId9"/>
    <sheet name="Tan Relays" sheetId="11" r:id="rId10"/>
    <sheet name="Total" sheetId="5" r:id="rId1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5" l="1"/>
  <c r="N15" i="5" s="1"/>
  <c r="H6" i="7"/>
  <c r="H10" i="7"/>
  <c r="H13" i="7"/>
  <c r="H12" i="7"/>
  <c r="H14" i="7"/>
  <c r="H11" i="7"/>
  <c r="H4" i="7"/>
  <c r="H7" i="7"/>
  <c r="H5" i="7"/>
  <c r="H8" i="7"/>
  <c r="H9" i="7"/>
  <c r="H2" i="7"/>
  <c r="H3" i="7"/>
  <c r="M2" i="5" l="1"/>
  <c r="N2" i="5" s="1"/>
  <c r="G12" i="4"/>
  <c r="G10" i="4"/>
  <c r="G11" i="4"/>
  <c r="G2" i="4"/>
  <c r="G9" i="4"/>
  <c r="G8" i="4"/>
  <c r="G7" i="4"/>
  <c r="G6" i="4"/>
  <c r="G4" i="4"/>
  <c r="G5" i="4"/>
  <c r="G3" i="4"/>
  <c r="B14" i="4"/>
  <c r="M5" i="5" l="1"/>
  <c r="N5" i="5" s="1"/>
  <c r="M14" i="5"/>
  <c r="N14" i="5" s="1"/>
  <c r="G6" i="3"/>
  <c r="G12" i="3"/>
  <c r="G13" i="3"/>
  <c r="G11" i="3"/>
  <c r="G10" i="3"/>
  <c r="G9" i="3"/>
  <c r="G7" i="3"/>
  <c r="G8" i="3"/>
  <c r="G5" i="3"/>
  <c r="G4" i="3"/>
  <c r="G3" i="3"/>
  <c r="G2" i="3"/>
  <c r="B16" i="3"/>
  <c r="M13" i="5" l="1"/>
  <c r="N13" i="5" s="1"/>
  <c r="M12" i="5"/>
  <c r="N12" i="5" s="1"/>
  <c r="M3" i="5"/>
  <c r="N3" i="5" s="1"/>
  <c r="M4" i="5"/>
  <c r="N4" i="5" s="1"/>
  <c r="M7" i="5"/>
  <c r="N7" i="5" s="1"/>
  <c r="M6" i="5"/>
  <c r="N6" i="5" s="1"/>
  <c r="M8" i="5"/>
  <c r="N8" i="5" s="1"/>
  <c r="M9" i="5"/>
  <c r="N9" i="5" s="1"/>
  <c r="M11" i="5"/>
  <c r="N11" i="5" s="1"/>
  <c r="M10" i="5"/>
  <c r="N10" i="5" s="1"/>
  <c r="F11" i="2"/>
  <c r="F10" i="2"/>
  <c r="F9" i="2"/>
  <c r="F8" i="2"/>
  <c r="F7" i="2"/>
  <c r="F6" i="2"/>
  <c r="G6" i="2" s="1"/>
  <c r="F5" i="2"/>
  <c r="G5" i="2" s="1"/>
  <c r="F4" i="2"/>
  <c r="F3" i="2"/>
  <c r="F2" i="2"/>
  <c r="G9" i="2"/>
  <c r="B16" i="11" l="1"/>
  <c r="B11" i="10" l="1"/>
  <c r="B11" i="6" l="1"/>
  <c r="B13" i="9" l="1"/>
  <c r="B16" i="8" l="1"/>
  <c r="B13" i="2" l="1"/>
  <c r="G4" i="2" l="1"/>
  <c r="G3" i="2"/>
  <c r="G7" i="2"/>
  <c r="G2" i="2"/>
  <c r="G11" i="2"/>
  <c r="G8" i="2"/>
  <c r="G10" i="2"/>
</calcChain>
</file>

<file path=xl/sharedStrings.xml><?xml version="1.0" encoding="utf-8"?>
<sst xmlns="http://schemas.openxmlformats.org/spreadsheetml/2006/main" count="275" uniqueCount="137">
  <si>
    <t>Time</t>
  </si>
  <si>
    <t>Points</t>
  </si>
  <si>
    <t>Age Adj Time</t>
  </si>
  <si>
    <t>Age Adj %</t>
  </si>
  <si>
    <t>Age</t>
  </si>
  <si>
    <t>Jells</t>
  </si>
  <si>
    <t>Bundoora</t>
  </si>
  <si>
    <t>Sandown</t>
  </si>
  <si>
    <t>Albert Park</t>
  </si>
  <si>
    <t>Ballarat</t>
  </si>
  <si>
    <t>Burnley</t>
  </si>
  <si>
    <t>Rank</t>
  </si>
  <si>
    <t>Athlete</t>
  </si>
  <si>
    <t>Matt Vernal</t>
  </si>
  <si>
    <t>Mark Deslandes</t>
  </si>
  <si>
    <t>Adam McCann</t>
  </si>
  <si>
    <t>Nick Mariniello</t>
  </si>
  <si>
    <t>CG</t>
  </si>
  <si>
    <t>CG Adj</t>
  </si>
  <si>
    <t>6km Course Grading</t>
  </si>
  <si>
    <t>Cruden</t>
  </si>
  <si>
    <t>Steve Vernal</t>
  </si>
  <si>
    <t>Distance</t>
  </si>
  <si>
    <t>Total</t>
  </si>
  <si>
    <t>Norm Marshall</t>
  </si>
  <si>
    <t>St Annes</t>
  </si>
  <si>
    <t>Tan</t>
  </si>
  <si>
    <t>Michael Papp</t>
  </si>
  <si>
    <t>Course Grading 8km</t>
  </si>
  <si>
    <t>Frank Bertei</t>
  </si>
  <si>
    <t>10km Course Grading</t>
  </si>
  <si>
    <t>3.1km Course Grading</t>
  </si>
  <si>
    <t>15km Course Grading</t>
  </si>
  <si>
    <t>21.1km Course Grading</t>
  </si>
  <si>
    <t>3.84km Course Grading</t>
  </si>
  <si>
    <t>Jeff Broderick</t>
  </si>
  <si>
    <t>22:57</t>
  </si>
  <si>
    <t>21:27</t>
  </si>
  <si>
    <t>26:52</t>
  </si>
  <si>
    <t>26:08</t>
  </si>
  <si>
    <t>26:46</t>
  </si>
  <si>
    <t>29:46</t>
  </si>
  <si>
    <t>30:14</t>
  </si>
  <si>
    <t>24:24</t>
  </si>
  <si>
    <t>26:56</t>
  </si>
  <si>
    <t>20:43</t>
  </si>
  <si>
    <t>19:58</t>
  </si>
  <si>
    <t>21:25</t>
  </si>
  <si>
    <t>21:01</t>
  </si>
  <si>
    <t>24:55</t>
  </si>
  <si>
    <t>28:33</t>
  </si>
  <si>
    <t>30:13</t>
  </si>
  <si>
    <t>20:50</t>
  </si>
  <si>
    <t>20:54</t>
  </si>
  <si>
    <t>25:25</t>
  </si>
  <si>
    <t>Phil Verrocchi</t>
  </si>
  <si>
    <t>Tony Ciccotelli</t>
  </si>
  <si>
    <t>Andrew Scott</t>
  </si>
  <si>
    <t>30:48</t>
  </si>
  <si>
    <t>32:16</t>
  </si>
  <si>
    <t>34:06</t>
  </si>
  <si>
    <t>34:25</t>
  </si>
  <si>
    <t>36:01</t>
  </si>
  <si>
    <t>37:38</t>
  </si>
  <si>
    <t>37:52</t>
  </si>
  <si>
    <t>39:22</t>
  </si>
  <si>
    <t>41:25</t>
  </si>
  <si>
    <t>42:31</t>
  </si>
  <si>
    <t>42:56</t>
  </si>
  <si>
    <t>43:27</t>
  </si>
  <si>
    <t>28:40</t>
  </si>
  <si>
    <t>35:21</t>
  </si>
  <si>
    <t>35:02</t>
  </si>
  <si>
    <t>29:08</t>
  </si>
  <si>
    <t>28:58</t>
  </si>
  <si>
    <t>30:33</t>
  </si>
  <si>
    <t>30:11</t>
  </si>
  <si>
    <t>29:06</t>
  </si>
  <si>
    <t>29:37</t>
  </si>
  <si>
    <t>40:47</t>
  </si>
  <si>
    <t>42:32</t>
  </si>
  <si>
    <t>42.55</t>
  </si>
  <si>
    <t>Ave</t>
  </si>
  <si>
    <t>Gary Hall</t>
  </si>
  <si>
    <t>37:36</t>
  </si>
  <si>
    <t>41:52</t>
  </si>
  <si>
    <t>41:36</t>
  </si>
  <si>
    <t>44:32</t>
  </si>
  <si>
    <t>43:00</t>
  </si>
  <si>
    <t>45:52</t>
  </si>
  <si>
    <t>47:31</t>
  </si>
  <si>
    <t>49:16</t>
  </si>
  <si>
    <t>52:52</t>
  </si>
  <si>
    <t>53:16</t>
  </si>
  <si>
    <t>54:50</t>
  </si>
  <si>
    <t>52:51</t>
  </si>
  <si>
    <t>52:08</t>
  </si>
  <si>
    <t>52:36</t>
  </si>
  <si>
    <t>34:53</t>
  </si>
  <si>
    <t>36:53</t>
  </si>
  <si>
    <t>36:34</t>
  </si>
  <si>
    <t>36:02</t>
  </si>
  <si>
    <t>35:31</t>
  </si>
  <si>
    <t>35:49</t>
  </si>
  <si>
    <t>35:00</t>
  </si>
  <si>
    <t>Anglesea</t>
  </si>
  <si>
    <t>Kyle Swan</t>
  </si>
  <si>
    <t>9.2km</t>
  </si>
  <si>
    <t>34:45</t>
  </si>
  <si>
    <t>8.6km</t>
  </si>
  <si>
    <t>40:31</t>
  </si>
  <si>
    <t>32:35</t>
  </si>
  <si>
    <t>7.2km</t>
  </si>
  <si>
    <t>33:38</t>
  </si>
  <si>
    <t>6.4km</t>
  </si>
  <si>
    <t>29:35</t>
  </si>
  <si>
    <t>5.7km</t>
  </si>
  <si>
    <t>23:59</t>
  </si>
  <si>
    <t>28:50</t>
  </si>
  <si>
    <t>26:55</t>
  </si>
  <si>
    <t>28:57</t>
  </si>
  <si>
    <t>46:41</t>
  </si>
  <si>
    <t>45:16</t>
  </si>
  <si>
    <t>38:25</t>
  </si>
  <si>
    <t>51:09</t>
  </si>
  <si>
    <t>4.6km</t>
  </si>
  <si>
    <t>19:27</t>
  </si>
  <si>
    <t>30:20</t>
  </si>
  <si>
    <t>34:23</t>
  </si>
  <si>
    <t>23:10</t>
  </si>
  <si>
    <t>26:49</t>
  </si>
  <si>
    <t>22:58</t>
  </si>
  <si>
    <t>43:28</t>
  </si>
  <si>
    <t>50:04</t>
  </si>
  <si>
    <t>27:39</t>
  </si>
  <si>
    <t>38:24</t>
  </si>
  <si>
    <t>38:38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</si>
</sst>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[Red]0"/>
    <numFmt numFmtId="165" formatCode="0.00000"/>
    <numFmt numFmtId="166" formatCode="0.00000;[Red]0.00000"/>
    <numFmt numFmtId="167" formatCode="0.000000"/>
    <numFmt numFmtId="168" formatCode="0.00;[Red]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Font="1"/>
    <xf numFmtId="20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workbookViewId="0">
      <selection activeCell="A7" sqref="A7"/>
    </sheetView>
  </sheetViews>
  <sheetFormatPr defaultRowHeight="15" x14ac:dyDescent="0.25"/>
  <cols>
    <col min="1" max="1" width="26" customWidth="1"/>
    <col min="3" max="3" width="6.140625" customWidth="1"/>
    <col min="4" max="4" width="14.140625" customWidth="1"/>
    <col min="5" max="5" width="10.140625" customWidth="1"/>
    <col min="6" max="6" width="8.5703125" customWidth="1"/>
    <col min="8" max="8" width="8.5703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8" x14ac:dyDescent="0.25">
      <c r="A2" t="s">
        <v>14</v>
      </c>
      <c r="B2" s="5" t="s">
        <v>37</v>
      </c>
      <c r="C2">
        <v>42</v>
      </c>
      <c r="D2" s="5" t="s">
        <v>46</v>
      </c>
      <c r="E2">
        <v>78.45</v>
      </c>
      <c r="F2" s="7">
        <f>B13</f>
        <v>1</v>
      </c>
      <c r="G2" s="8">
        <f t="shared" ref="G2:G11" si="0">E2*F2</f>
        <v>78.45</v>
      </c>
      <c r="H2" s="2">
        <v>78</v>
      </c>
    </row>
    <row r="3" spans="1:8" x14ac:dyDescent="0.25">
      <c r="A3" t="s">
        <v>13</v>
      </c>
      <c r="B3" s="5" t="s">
        <v>36</v>
      </c>
      <c r="C3">
        <v>46</v>
      </c>
      <c r="D3" s="5" t="s">
        <v>45</v>
      </c>
      <c r="E3">
        <v>75.61</v>
      </c>
      <c r="F3" s="7">
        <f>B13</f>
        <v>1</v>
      </c>
      <c r="G3" s="8">
        <f t="shared" si="0"/>
        <v>75.61</v>
      </c>
      <c r="H3" s="2">
        <v>76</v>
      </c>
    </row>
    <row r="4" spans="1:8" x14ac:dyDescent="0.25">
      <c r="A4" s="10" t="s">
        <v>21</v>
      </c>
      <c r="B4" s="5" t="s">
        <v>39</v>
      </c>
      <c r="C4">
        <v>60</v>
      </c>
      <c r="D4" s="5" t="s">
        <v>48</v>
      </c>
      <c r="E4">
        <v>74.540000000000006</v>
      </c>
      <c r="F4" s="7">
        <f>B13</f>
        <v>1</v>
      </c>
      <c r="G4" s="8">
        <f t="shared" si="0"/>
        <v>74.540000000000006</v>
      </c>
      <c r="H4" s="2">
        <v>75</v>
      </c>
    </row>
    <row r="5" spans="1:8" x14ac:dyDescent="0.25">
      <c r="A5" t="s">
        <v>29</v>
      </c>
      <c r="B5" s="5" t="s">
        <v>43</v>
      </c>
      <c r="C5">
        <v>53</v>
      </c>
      <c r="D5" s="5" t="s">
        <v>52</v>
      </c>
      <c r="E5">
        <v>75.22</v>
      </c>
      <c r="F5" s="7">
        <f>B13</f>
        <v>1</v>
      </c>
      <c r="G5" s="8">
        <f t="shared" si="0"/>
        <v>75.22</v>
      </c>
      <c r="H5" s="2">
        <v>75</v>
      </c>
    </row>
    <row r="6" spans="1:8" x14ac:dyDescent="0.25">
      <c r="A6" t="s">
        <v>35</v>
      </c>
      <c r="B6" s="5" t="s">
        <v>44</v>
      </c>
      <c r="C6">
        <v>64</v>
      </c>
      <c r="D6" s="5" t="s">
        <v>53</v>
      </c>
      <c r="E6">
        <v>74.95</v>
      </c>
      <c r="F6" s="7">
        <f>B13</f>
        <v>1</v>
      </c>
      <c r="G6" s="8">
        <f t="shared" si="0"/>
        <v>74.95</v>
      </c>
      <c r="H6" s="2">
        <v>75</v>
      </c>
    </row>
    <row r="7" spans="1:8" x14ac:dyDescent="0.25">
      <c r="A7" t="s">
        <v>24</v>
      </c>
      <c r="B7" s="5" t="s">
        <v>38</v>
      </c>
      <c r="C7">
        <v>61</v>
      </c>
      <c r="D7" s="5" t="s">
        <v>47</v>
      </c>
      <c r="E7">
        <v>73.150000000000006</v>
      </c>
      <c r="F7" s="7">
        <f>B13</f>
        <v>1</v>
      </c>
      <c r="G7" s="8">
        <f t="shared" si="0"/>
        <v>73.150000000000006</v>
      </c>
      <c r="H7" s="2">
        <v>73</v>
      </c>
    </row>
    <row r="8" spans="1:8" x14ac:dyDescent="0.25">
      <c r="A8" t="s">
        <v>15</v>
      </c>
      <c r="B8" s="5" t="s">
        <v>40</v>
      </c>
      <c r="C8">
        <v>42</v>
      </c>
      <c r="D8" s="5" t="s">
        <v>49</v>
      </c>
      <c r="E8">
        <v>62.87</v>
      </c>
      <c r="F8" s="7">
        <f>B13</f>
        <v>1</v>
      </c>
      <c r="G8" s="8">
        <f t="shared" si="0"/>
        <v>62.87</v>
      </c>
      <c r="H8" s="2">
        <v>63</v>
      </c>
    </row>
    <row r="9" spans="1:8" x14ac:dyDescent="0.25">
      <c r="A9" t="s">
        <v>56</v>
      </c>
      <c r="B9" s="5" t="s">
        <v>41</v>
      </c>
      <c r="C9">
        <v>53</v>
      </c>
      <c r="D9" s="5" t="s">
        <v>54</v>
      </c>
      <c r="E9">
        <v>61.66</v>
      </c>
      <c r="F9" s="7">
        <f>B13</f>
        <v>1</v>
      </c>
      <c r="G9" s="8">
        <f t="shared" si="0"/>
        <v>61.66</v>
      </c>
      <c r="H9" s="2">
        <v>62</v>
      </c>
    </row>
    <row r="10" spans="1:8" x14ac:dyDescent="0.25">
      <c r="A10" t="s">
        <v>27</v>
      </c>
      <c r="B10" s="5" t="s">
        <v>41</v>
      </c>
      <c r="C10">
        <v>38</v>
      </c>
      <c r="D10" s="5" t="s">
        <v>50</v>
      </c>
      <c r="E10">
        <v>54.87</v>
      </c>
      <c r="F10" s="7">
        <f>B13</f>
        <v>1</v>
      </c>
      <c r="G10" s="8">
        <f t="shared" si="0"/>
        <v>54.87</v>
      </c>
      <c r="H10" s="2">
        <v>55</v>
      </c>
    </row>
    <row r="11" spans="1:8" x14ac:dyDescent="0.25">
      <c r="A11" t="s">
        <v>16</v>
      </c>
      <c r="B11" s="5" t="s">
        <v>42</v>
      </c>
      <c r="C11">
        <v>22</v>
      </c>
      <c r="D11" s="5" t="s">
        <v>51</v>
      </c>
      <c r="E11">
        <v>51.84</v>
      </c>
      <c r="F11" s="7">
        <f>B13</f>
        <v>1</v>
      </c>
      <c r="G11" s="8">
        <f t="shared" si="0"/>
        <v>51.84</v>
      </c>
      <c r="H11" s="2">
        <v>52</v>
      </c>
    </row>
    <row r="12" spans="1:8" x14ac:dyDescent="0.25">
      <c r="B12" s="5"/>
      <c r="D12" s="1"/>
      <c r="F12" s="2"/>
      <c r="G12" s="11"/>
      <c r="H12" s="2"/>
    </row>
    <row r="13" spans="1:8" x14ac:dyDescent="0.25">
      <c r="A13" t="s">
        <v>19</v>
      </c>
      <c r="B13">
        <f>90/90</f>
        <v>1</v>
      </c>
      <c r="G13" s="11"/>
    </row>
    <row r="14" spans="1:8" x14ac:dyDescent="0.25">
      <c r="B14" s="5"/>
      <c r="G14" s="11"/>
    </row>
    <row r="15" spans="1:8" x14ac:dyDescent="0.25">
      <c r="B15" s="5"/>
      <c r="G15" s="3"/>
    </row>
    <row r="16" spans="1:8" x14ac:dyDescent="0.25">
      <c r="B16" s="5"/>
      <c r="G16" s="11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26" spans="2:2" x14ac:dyDescent="0.25">
      <c r="B26" s="5"/>
    </row>
    <row r="27" spans="2:2" x14ac:dyDescent="0.25">
      <c r="B27" s="5"/>
    </row>
    <row r="28" spans="2:2" x14ac:dyDescent="0.25">
      <c r="B28" s="5"/>
    </row>
    <row r="29" spans="2:2" x14ac:dyDescent="0.25">
      <c r="B29" s="5"/>
    </row>
    <row r="30" spans="2:2" x14ac:dyDescent="0.25">
      <c r="B30" s="5"/>
    </row>
    <row r="31" spans="2:2" x14ac:dyDescent="0.25">
      <c r="B31" s="5"/>
    </row>
    <row r="32" spans="2:2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</sheetData>
  <sortState ref="A2:H11">
    <sortCondition descending="1" ref="H2:H1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workbookViewId="0">
      <selection activeCell="A2" sqref="A2:H12"/>
    </sheetView>
  </sheetViews>
  <sheetFormatPr defaultRowHeight="15" x14ac:dyDescent="0.25"/>
  <cols>
    <col min="1" max="1" width="19.7109375" customWidth="1"/>
  </cols>
  <sheetData>
    <row r="1" spans="1:9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9" x14ac:dyDescent="0.25">
      <c r="B2" s="5"/>
      <c r="D2" s="11"/>
      <c r="F2" s="9"/>
      <c r="G2" s="8"/>
      <c r="H2" s="2"/>
    </row>
    <row r="3" spans="1:9" x14ac:dyDescent="0.25">
      <c r="B3" s="5"/>
      <c r="D3" s="11"/>
      <c r="F3" s="9"/>
      <c r="G3" s="8"/>
      <c r="H3" s="2"/>
    </row>
    <row r="4" spans="1:9" x14ac:dyDescent="0.25">
      <c r="B4" s="5"/>
      <c r="D4" s="11"/>
      <c r="F4" s="9"/>
      <c r="G4" s="8"/>
      <c r="H4" s="2"/>
    </row>
    <row r="5" spans="1:9" x14ac:dyDescent="0.25">
      <c r="B5" s="5"/>
      <c r="D5" s="11"/>
      <c r="F5" s="9"/>
      <c r="G5" s="8"/>
      <c r="H5" s="2"/>
    </row>
    <row r="6" spans="1:9" x14ac:dyDescent="0.25">
      <c r="B6" s="5"/>
      <c r="D6" s="11"/>
      <c r="F6" s="9"/>
      <c r="G6" s="8"/>
      <c r="H6" s="2"/>
    </row>
    <row r="7" spans="1:9" x14ac:dyDescent="0.25">
      <c r="B7" s="5"/>
      <c r="D7" s="11"/>
      <c r="F7" s="9"/>
      <c r="G7" s="8"/>
      <c r="H7" s="2"/>
    </row>
    <row r="8" spans="1:9" x14ac:dyDescent="0.25">
      <c r="B8" s="5"/>
      <c r="D8" s="11"/>
      <c r="F8" s="9"/>
      <c r="G8" s="8"/>
      <c r="H8" s="2"/>
    </row>
    <row r="9" spans="1:9" x14ac:dyDescent="0.25">
      <c r="B9" s="5"/>
      <c r="D9" s="11"/>
      <c r="F9" s="9"/>
      <c r="G9" s="8"/>
      <c r="H9" s="2"/>
    </row>
    <row r="10" spans="1:9" x14ac:dyDescent="0.25">
      <c r="B10" s="5"/>
      <c r="D10" s="11"/>
      <c r="F10" s="9"/>
      <c r="G10" s="8"/>
      <c r="H10" s="2"/>
    </row>
    <row r="11" spans="1:9" x14ac:dyDescent="0.25">
      <c r="B11" s="5"/>
      <c r="D11" s="11"/>
      <c r="F11" s="9"/>
      <c r="G11" s="8"/>
      <c r="H11" s="2"/>
      <c r="I11" s="2"/>
    </row>
    <row r="12" spans="1:9" x14ac:dyDescent="0.25">
      <c r="B12" s="5"/>
      <c r="D12" s="11"/>
      <c r="F12" s="9"/>
      <c r="G12" s="8"/>
      <c r="H12" s="2"/>
    </row>
    <row r="13" spans="1:9" x14ac:dyDescent="0.25">
      <c r="B13" s="11"/>
      <c r="D13" s="11"/>
      <c r="F13" s="9"/>
      <c r="G13" s="8"/>
      <c r="H13" s="2"/>
    </row>
    <row r="14" spans="1:9" x14ac:dyDescent="0.25">
      <c r="B14" s="11"/>
      <c r="D14" s="11"/>
      <c r="F14" s="9"/>
      <c r="G14" s="8"/>
      <c r="H14" s="2"/>
    </row>
    <row r="15" spans="1:9" x14ac:dyDescent="0.25">
      <c r="B15" s="11"/>
      <c r="D15" s="11"/>
      <c r="F15" s="9"/>
      <c r="G15" s="8"/>
      <c r="H15" s="2"/>
    </row>
    <row r="16" spans="1:9" x14ac:dyDescent="0.25">
      <c r="A16" t="s">
        <v>34</v>
      </c>
      <c r="B16" s="9">
        <f>90/87</f>
        <v>1.0344827586206897</v>
      </c>
    </row>
  </sheetData>
  <sortState ref="A2:I12">
    <sortCondition descending="1" ref="H2:H12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8"/>
  <sheetViews>
    <sheetView tabSelected="1" workbookViewId="0">
      <selection activeCell="B13" sqref="B13"/>
    </sheetView>
  </sheetViews>
  <sheetFormatPr defaultRowHeight="15" x14ac:dyDescent="0.25"/>
  <cols>
    <col min="1" max="1" width="6.7109375" customWidth="1"/>
    <col min="2" max="2" width="26.140625" customWidth="1"/>
    <col min="7" max="7" width="11" customWidth="1"/>
    <col min="13" max="13" width="9.5703125" customWidth="1"/>
  </cols>
  <sheetData>
    <row r="1" spans="1:14" x14ac:dyDescent="0.25">
      <c r="A1" t="s">
        <v>11</v>
      </c>
      <c r="B1" t="s">
        <v>12</v>
      </c>
      <c r="C1" t="s">
        <v>5</v>
      </c>
      <c r="D1" t="s">
        <v>25</v>
      </c>
      <c r="E1" t="s">
        <v>6</v>
      </c>
      <c r="F1" t="s">
        <v>105</v>
      </c>
      <c r="G1" t="s">
        <v>7</v>
      </c>
      <c r="H1" t="s">
        <v>8</v>
      </c>
      <c r="I1" t="s">
        <v>9</v>
      </c>
      <c r="J1" t="s">
        <v>20</v>
      </c>
      <c r="K1" t="s">
        <v>10</v>
      </c>
      <c r="L1" t="s">
        <v>26</v>
      </c>
      <c r="M1" t="s">
        <v>23</v>
      </c>
      <c r="N1" t="s">
        <v>82</v>
      </c>
    </row>
    <row r="2" spans="1:14" x14ac:dyDescent="0.25">
      <c r="A2">
        <v>1</v>
      </c>
      <c r="B2" t="s">
        <v>83</v>
      </c>
      <c r="C2" s="2">
        <v>0</v>
      </c>
      <c r="D2" s="2">
        <v>0</v>
      </c>
      <c r="E2">
        <v>79</v>
      </c>
      <c r="F2">
        <v>80</v>
      </c>
      <c r="M2" s="2">
        <f>SUM(C2:L2)</f>
        <v>159</v>
      </c>
      <c r="N2" s="8">
        <f>M2/2</f>
        <v>79.5</v>
      </c>
    </row>
    <row r="3" spans="1:14" x14ac:dyDescent="0.25">
      <c r="A3">
        <v>2</v>
      </c>
      <c r="B3" t="s">
        <v>14</v>
      </c>
      <c r="C3" s="2">
        <v>78</v>
      </c>
      <c r="D3">
        <v>78</v>
      </c>
      <c r="E3">
        <v>78</v>
      </c>
      <c r="F3">
        <v>81</v>
      </c>
      <c r="G3" s="2"/>
      <c r="M3" s="2">
        <f>SUM(C3:L3)</f>
        <v>315</v>
      </c>
      <c r="N3" s="8">
        <f>M3/4</f>
        <v>78.75</v>
      </c>
    </row>
    <row r="4" spans="1:14" x14ac:dyDescent="0.25">
      <c r="A4">
        <v>3</v>
      </c>
      <c r="B4" t="s">
        <v>13</v>
      </c>
      <c r="C4" s="2">
        <v>76</v>
      </c>
      <c r="D4">
        <v>77</v>
      </c>
      <c r="E4">
        <v>0</v>
      </c>
      <c r="F4">
        <v>79</v>
      </c>
      <c r="G4" s="2"/>
      <c r="M4" s="2">
        <f>SUM(C4:L4)</f>
        <v>232</v>
      </c>
      <c r="N4" s="8">
        <f>M4/3</f>
        <v>77.333333333333329</v>
      </c>
    </row>
    <row r="5" spans="1:14" x14ac:dyDescent="0.25">
      <c r="A5">
        <v>4</v>
      </c>
      <c r="B5" t="s">
        <v>57</v>
      </c>
      <c r="C5" s="2">
        <v>0</v>
      </c>
      <c r="D5">
        <v>76</v>
      </c>
      <c r="E5">
        <v>76</v>
      </c>
      <c r="F5">
        <v>79</v>
      </c>
      <c r="M5" s="2">
        <f>SUM(C5:L5)</f>
        <v>231</v>
      </c>
      <c r="N5" s="8">
        <f>M5/3</f>
        <v>77</v>
      </c>
    </row>
    <row r="6" spans="1:14" x14ac:dyDescent="0.25">
      <c r="A6">
        <v>5</v>
      </c>
      <c r="B6" t="s">
        <v>29</v>
      </c>
      <c r="C6" s="2">
        <v>75</v>
      </c>
      <c r="D6">
        <v>77</v>
      </c>
      <c r="E6">
        <v>77</v>
      </c>
      <c r="F6">
        <v>0</v>
      </c>
      <c r="G6" s="2"/>
      <c r="M6" s="2">
        <f>SUM(C6:L6)</f>
        <v>229</v>
      </c>
      <c r="N6" s="8">
        <f>M6/3</f>
        <v>76.333333333333329</v>
      </c>
    </row>
    <row r="7" spans="1:14" x14ac:dyDescent="0.25">
      <c r="A7">
        <v>6</v>
      </c>
      <c r="B7" s="10" t="s">
        <v>21</v>
      </c>
      <c r="C7" s="2">
        <v>75</v>
      </c>
      <c r="D7" s="2">
        <v>77</v>
      </c>
      <c r="E7">
        <v>77</v>
      </c>
      <c r="F7" s="2">
        <v>75</v>
      </c>
      <c r="G7" s="2"/>
      <c r="H7" s="2"/>
      <c r="I7" s="2"/>
      <c r="J7" s="2"/>
      <c r="K7" s="2"/>
      <c r="L7" s="2"/>
      <c r="M7" s="2">
        <f>SUM(C7:L7)</f>
        <v>304</v>
      </c>
      <c r="N7" s="8">
        <f>M7/4</f>
        <v>76</v>
      </c>
    </row>
    <row r="8" spans="1:14" x14ac:dyDescent="0.25">
      <c r="A8">
        <v>7</v>
      </c>
      <c r="B8" t="s">
        <v>35</v>
      </c>
      <c r="C8" s="2">
        <v>75</v>
      </c>
      <c r="D8" s="2">
        <v>73</v>
      </c>
      <c r="E8">
        <v>74</v>
      </c>
      <c r="F8" s="2">
        <v>79</v>
      </c>
      <c r="G8" s="2"/>
      <c r="H8" s="2"/>
      <c r="I8" s="2"/>
      <c r="J8" s="2"/>
      <c r="K8" s="2"/>
      <c r="L8" s="2"/>
      <c r="M8" s="2">
        <f>SUM(C8:L8)</f>
        <v>301</v>
      </c>
      <c r="N8" s="8">
        <f>M8/4</f>
        <v>75.25</v>
      </c>
    </row>
    <row r="9" spans="1:14" x14ac:dyDescent="0.25">
      <c r="A9">
        <v>8</v>
      </c>
      <c r="B9" t="s">
        <v>24</v>
      </c>
      <c r="C9" s="2">
        <v>73</v>
      </c>
      <c r="D9">
        <v>74</v>
      </c>
      <c r="E9">
        <v>75</v>
      </c>
      <c r="F9">
        <v>77</v>
      </c>
      <c r="G9" s="2"/>
      <c r="H9" s="2"/>
      <c r="I9" s="2"/>
      <c r="J9" s="2"/>
      <c r="K9" s="2"/>
      <c r="L9" s="2"/>
      <c r="M9" s="2">
        <f>SUM(C9:L9)</f>
        <v>299</v>
      </c>
      <c r="N9" s="8">
        <f>M9/4</f>
        <v>74.75</v>
      </c>
    </row>
    <row r="10" spans="1:14" x14ac:dyDescent="0.25">
      <c r="A10">
        <v>9</v>
      </c>
      <c r="B10" t="s">
        <v>56</v>
      </c>
      <c r="C10" s="2">
        <v>62</v>
      </c>
      <c r="D10" s="2">
        <v>64</v>
      </c>
      <c r="E10">
        <v>0</v>
      </c>
      <c r="F10">
        <v>63</v>
      </c>
      <c r="H10" s="2"/>
      <c r="I10" s="2"/>
      <c r="J10" s="2"/>
      <c r="K10" s="2"/>
      <c r="L10" s="2"/>
      <c r="M10" s="2">
        <f>SUM(C10:L10)</f>
        <v>189</v>
      </c>
      <c r="N10" s="8">
        <f>M10/3</f>
        <v>63</v>
      </c>
    </row>
    <row r="11" spans="1:14" x14ac:dyDescent="0.25">
      <c r="A11">
        <v>10</v>
      </c>
      <c r="B11" t="s">
        <v>15</v>
      </c>
      <c r="C11" s="2">
        <v>63</v>
      </c>
      <c r="D11" s="2">
        <v>64</v>
      </c>
      <c r="E11">
        <v>60</v>
      </c>
      <c r="F11" s="2">
        <v>59</v>
      </c>
      <c r="G11" s="2"/>
      <c r="H11" s="2"/>
      <c r="I11" s="2"/>
      <c r="J11" s="2"/>
      <c r="K11" s="2"/>
      <c r="L11" s="2"/>
      <c r="M11" s="2">
        <f>SUM(C11:L11)</f>
        <v>246</v>
      </c>
      <c r="N11" s="8">
        <f>M11/4</f>
        <v>61.5</v>
      </c>
    </row>
    <row r="12" spans="1:14" x14ac:dyDescent="0.25">
      <c r="A12">
        <v>11</v>
      </c>
      <c r="B12" t="s">
        <v>27</v>
      </c>
      <c r="C12" s="2">
        <v>55</v>
      </c>
      <c r="D12" s="2">
        <v>55</v>
      </c>
      <c r="E12">
        <v>52</v>
      </c>
      <c r="F12">
        <v>58</v>
      </c>
      <c r="M12" s="2">
        <f>SUM(C12:L12)</f>
        <v>220</v>
      </c>
      <c r="N12" s="8">
        <f>M12/4</f>
        <v>55</v>
      </c>
    </row>
    <row r="13" spans="1:14" x14ac:dyDescent="0.25">
      <c r="A13">
        <v>12</v>
      </c>
      <c r="B13" t="s">
        <v>16</v>
      </c>
      <c r="C13" s="2">
        <v>52</v>
      </c>
      <c r="D13" s="2">
        <v>52</v>
      </c>
      <c r="E13">
        <v>52</v>
      </c>
      <c r="F13">
        <v>54</v>
      </c>
      <c r="M13" s="2">
        <f>SUM(C13:L13)</f>
        <v>210</v>
      </c>
      <c r="N13" s="8">
        <f>M13/4</f>
        <v>52.5</v>
      </c>
    </row>
    <row r="14" spans="1:14" x14ac:dyDescent="0.25">
      <c r="A14">
        <v>13</v>
      </c>
      <c r="B14" t="s">
        <v>55</v>
      </c>
      <c r="C14" s="2">
        <v>0</v>
      </c>
      <c r="D14" s="2">
        <v>53</v>
      </c>
      <c r="E14">
        <v>53</v>
      </c>
      <c r="F14">
        <v>51</v>
      </c>
      <c r="M14" s="2">
        <f>SUM(C14:L14)</f>
        <v>157</v>
      </c>
      <c r="N14" s="8">
        <f>M14/3</f>
        <v>52.333333333333336</v>
      </c>
    </row>
    <row r="15" spans="1:14" x14ac:dyDescent="0.25">
      <c r="A15">
        <v>14</v>
      </c>
      <c r="B15" t="s">
        <v>106</v>
      </c>
      <c r="C15" s="2">
        <v>0</v>
      </c>
      <c r="D15" s="2">
        <v>0</v>
      </c>
      <c r="E15">
        <v>0</v>
      </c>
      <c r="F15">
        <v>75</v>
      </c>
      <c r="M15" s="2">
        <f>SUM(C15:L15)</f>
        <v>75</v>
      </c>
      <c r="N15" s="8">
        <f>M15/2</f>
        <v>37.5</v>
      </c>
    </row>
    <row r="16" spans="1:14" x14ac:dyDescent="0.25">
      <c r="N16" s="8"/>
    </row>
    <row r="17" spans="14:14" x14ac:dyDescent="0.25">
      <c r="N17" s="8"/>
    </row>
    <row r="18" spans="14:14" x14ac:dyDescent="0.25">
      <c r="N18" s="8"/>
    </row>
    <row r="19" spans="14:14" x14ac:dyDescent="0.25">
      <c r="N19" s="8"/>
    </row>
    <row r="20" spans="14:14" x14ac:dyDescent="0.25">
      <c r="N20" s="8"/>
    </row>
    <row r="21" spans="14:14" x14ac:dyDescent="0.25">
      <c r="N21" s="8"/>
    </row>
    <row r="22" spans="14:14" x14ac:dyDescent="0.25">
      <c r="N22" s="8"/>
    </row>
    <row r="23" spans="14:14" x14ac:dyDescent="0.25">
      <c r="N23" s="8"/>
    </row>
    <row r="24" spans="14:14" x14ac:dyDescent="0.25">
      <c r="N24" s="8"/>
    </row>
    <row r="25" spans="14:14" x14ac:dyDescent="0.25">
      <c r="N25" s="8"/>
    </row>
    <row r="26" spans="14:14" x14ac:dyDescent="0.25">
      <c r="N26" s="8"/>
    </row>
    <row r="27" spans="14:14" x14ac:dyDescent="0.25">
      <c r="N27" s="8"/>
    </row>
    <row r="28" spans="14:14" x14ac:dyDescent="0.25">
      <c r="N28" s="8"/>
    </row>
  </sheetData>
  <sortState ref="B3:N15">
    <sortCondition descending="1" ref="N3:N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A3" sqref="A3:C3"/>
    </sheetView>
  </sheetViews>
  <sheetFormatPr defaultRowHeight="15" x14ac:dyDescent="0.25"/>
  <cols>
    <col min="1" max="1" width="19.85546875" customWidth="1"/>
    <col min="3" max="3" width="6.7109375" customWidth="1"/>
    <col min="4" max="4" width="12" customWidth="1"/>
    <col min="5" max="5" width="10" customWidth="1"/>
    <col min="6" max="6" width="8.7109375" customWidth="1"/>
    <col min="7" max="7" width="10.140625" bestFit="1" customWidth="1"/>
    <col min="8" max="8" width="7.42578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8" x14ac:dyDescent="0.25">
      <c r="A2" t="s">
        <v>14</v>
      </c>
      <c r="B2" s="5" t="s">
        <v>58</v>
      </c>
      <c r="C2">
        <v>42</v>
      </c>
      <c r="D2" s="5" t="s">
        <v>70</v>
      </c>
      <c r="E2">
        <v>73.930000000000007</v>
      </c>
      <c r="F2" s="7">
        <v>1.0588235294117647</v>
      </c>
      <c r="G2" s="8">
        <f t="shared" ref="G2:G13" si="0">E2*F2</f>
        <v>78.278823529411767</v>
      </c>
      <c r="H2" s="2">
        <v>78</v>
      </c>
    </row>
    <row r="3" spans="1:8" x14ac:dyDescent="0.25">
      <c r="A3" t="s">
        <v>13</v>
      </c>
      <c r="B3" s="5" t="s">
        <v>59</v>
      </c>
      <c r="C3">
        <v>46</v>
      </c>
      <c r="D3" s="5" t="s">
        <v>73</v>
      </c>
      <c r="E3">
        <v>72.78</v>
      </c>
      <c r="F3" s="7">
        <v>1.0588235294117647</v>
      </c>
      <c r="G3" s="8">
        <f t="shared" si="0"/>
        <v>77.061176470588236</v>
      </c>
      <c r="H3" s="2">
        <v>77</v>
      </c>
    </row>
    <row r="4" spans="1:8" x14ac:dyDescent="0.25">
      <c r="A4" s="10" t="s">
        <v>21</v>
      </c>
      <c r="B4" s="5" t="s">
        <v>62</v>
      </c>
      <c r="C4">
        <v>60</v>
      </c>
      <c r="D4" s="5" t="s">
        <v>74</v>
      </c>
      <c r="E4">
        <v>73.16</v>
      </c>
      <c r="F4" s="7">
        <v>1.0588235294117647</v>
      </c>
      <c r="G4" s="8">
        <f t="shared" si="0"/>
        <v>77.463529411764696</v>
      </c>
      <c r="H4" s="2">
        <v>77</v>
      </c>
    </row>
    <row r="5" spans="1:8" x14ac:dyDescent="0.25">
      <c r="A5" t="s">
        <v>29</v>
      </c>
      <c r="B5" s="5" t="s">
        <v>60</v>
      </c>
      <c r="C5">
        <v>53</v>
      </c>
      <c r="D5" s="5" t="s">
        <v>77</v>
      </c>
      <c r="E5">
        <v>72.83</v>
      </c>
      <c r="F5" s="7">
        <v>1.0588235294117647</v>
      </c>
      <c r="G5" s="8">
        <f t="shared" si="0"/>
        <v>77.114117647058819</v>
      </c>
      <c r="H5" s="2">
        <v>77</v>
      </c>
    </row>
    <row r="6" spans="1:8" x14ac:dyDescent="0.25">
      <c r="A6" t="s">
        <v>57</v>
      </c>
      <c r="B6" s="5" t="s">
        <v>61</v>
      </c>
      <c r="C6">
        <v>52</v>
      </c>
      <c r="D6" s="5" t="s">
        <v>78</v>
      </c>
      <c r="E6">
        <v>71.58</v>
      </c>
      <c r="F6" s="7">
        <v>1.0588235294117647</v>
      </c>
      <c r="G6" s="8">
        <f t="shared" si="0"/>
        <v>75.790588235294123</v>
      </c>
      <c r="H6" s="2">
        <v>76</v>
      </c>
    </row>
    <row r="7" spans="1:8" x14ac:dyDescent="0.25">
      <c r="A7" t="s">
        <v>24</v>
      </c>
      <c r="B7" s="5" t="s">
        <v>64</v>
      </c>
      <c r="C7">
        <v>61</v>
      </c>
      <c r="D7" s="5" t="s">
        <v>76</v>
      </c>
      <c r="E7">
        <v>70.23</v>
      </c>
      <c r="F7" s="7">
        <v>1.0588235294117647</v>
      </c>
      <c r="G7" s="8">
        <f t="shared" si="0"/>
        <v>74.361176470588234</v>
      </c>
      <c r="H7" s="2">
        <v>74</v>
      </c>
    </row>
    <row r="8" spans="1:8" x14ac:dyDescent="0.25">
      <c r="A8" t="s">
        <v>35</v>
      </c>
      <c r="B8" s="5" t="s">
        <v>65</v>
      </c>
      <c r="C8">
        <v>64</v>
      </c>
      <c r="D8" s="5" t="s">
        <v>75</v>
      </c>
      <c r="E8">
        <v>69.39</v>
      </c>
      <c r="F8" s="7">
        <v>1.0588235294117647</v>
      </c>
      <c r="G8" s="8">
        <f t="shared" si="0"/>
        <v>73.47176470588235</v>
      </c>
      <c r="H8" s="2">
        <v>73</v>
      </c>
    </row>
    <row r="9" spans="1:8" x14ac:dyDescent="0.25">
      <c r="A9" t="s">
        <v>15</v>
      </c>
      <c r="B9" s="5" t="s">
        <v>63</v>
      </c>
      <c r="C9">
        <v>42</v>
      </c>
      <c r="D9" s="5" t="s">
        <v>72</v>
      </c>
      <c r="E9">
        <v>60.51</v>
      </c>
      <c r="F9" s="7">
        <v>1.0588235294117647</v>
      </c>
      <c r="G9" s="8">
        <f t="shared" si="0"/>
        <v>64.069411764705876</v>
      </c>
      <c r="H9" s="2">
        <v>64</v>
      </c>
    </row>
    <row r="10" spans="1:8" x14ac:dyDescent="0.25">
      <c r="A10" t="s">
        <v>56</v>
      </c>
      <c r="B10" s="5" t="s">
        <v>66</v>
      </c>
      <c r="C10">
        <v>53</v>
      </c>
      <c r="D10" s="5" t="s">
        <v>71</v>
      </c>
      <c r="E10">
        <v>59.97</v>
      </c>
      <c r="F10" s="7">
        <v>1.0588235294117647</v>
      </c>
      <c r="G10" s="8">
        <f t="shared" si="0"/>
        <v>63.497647058823532</v>
      </c>
      <c r="H10" s="2">
        <v>64</v>
      </c>
    </row>
    <row r="11" spans="1:8" x14ac:dyDescent="0.25">
      <c r="A11" t="s">
        <v>27</v>
      </c>
      <c r="B11" s="5" t="s">
        <v>67</v>
      </c>
      <c r="C11">
        <v>38</v>
      </c>
      <c r="D11" s="5" t="s">
        <v>79</v>
      </c>
      <c r="E11">
        <v>51.98</v>
      </c>
      <c r="F11" s="7">
        <v>1.0588235294117647</v>
      </c>
      <c r="G11" s="8">
        <f t="shared" si="0"/>
        <v>55.037647058823524</v>
      </c>
      <c r="H11" s="2">
        <v>55</v>
      </c>
    </row>
    <row r="12" spans="1:8" x14ac:dyDescent="0.25">
      <c r="A12" t="s">
        <v>55</v>
      </c>
      <c r="B12" s="5" t="s">
        <v>69</v>
      </c>
      <c r="C12">
        <v>35</v>
      </c>
      <c r="D12" s="5" t="s">
        <v>80</v>
      </c>
      <c r="E12">
        <v>49.85</v>
      </c>
      <c r="F12" s="7">
        <v>1.0588235294117647</v>
      </c>
      <c r="G12" s="8">
        <f t="shared" si="0"/>
        <v>52.78235294117647</v>
      </c>
      <c r="H12" s="2">
        <v>53</v>
      </c>
    </row>
    <row r="13" spans="1:8" x14ac:dyDescent="0.25">
      <c r="A13" t="s">
        <v>16</v>
      </c>
      <c r="B13" s="5" t="s">
        <v>68</v>
      </c>
      <c r="C13">
        <v>22</v>
      </c>
      <c r="D13" s="5" t="s">
        <v>81</v>
      </c>
      <c r="E13">
        <v>49.4</v>
      </c>
      <c r="F13" s="7">
        <v>1.0588235294117647</v>
      </c>
      <c r="G13" s="8">
        <f t="shared" si="0"/>
        <v>52.305882352941175</v>
      </c>
      <c r="H13" s="2">
        <v>52</v>
      </c>
    </row>
    <row r="14" spans="1:8" x14ac:dyDescent="0.25">
      <c r="B14" s="5"/>
      <c r="D14" s="1"/>
      <c r="F14" s="2"/>
      <c r="G14" s="11"/>
      <c r="H14" s="2"/>
    </row>
    <row r="15" spans="1:8" x14ac:dyDescent="0.25">
      <c r="G15" s="11"/>
    </row>
    <row r="16" spans="1:8" x14ac:dyDescent="0.25">
      <c r="A16" t="s">
        <v>28</v>
      </c>
      <c r="B16" s="8">
        <f>90/85</f>
        <v>1.0588235294117647</v>
      </c>
    </row>
  </sheetData>
  <sortState ref="A2:H13">
    <sortCondition descending="1" ref="H2:H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B14" sqref="B14"/>
    </sheetView>
  </sheetViews>
  <sheetFormatPr defaultRowHeight="15" x14ac:dyDescent="0.25"/>
  <cols>
    <col min="1" max="1" width="19.28515625" customWidth="1"/>
    <col min="3" max="3" width="5.42578125" customWidth="1"/>
    <col min="4" max="4" width="12.5703125" customWidth="1"/>
    <col min="5" max="5" width="10.140625" bestFit="1" customWidth="1"/>
    <col min="6" max="6" width="9.140625" customWidth="1"/>
    <col min="7" max="7" width="10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8" x14ac:dyDescent="0.25">
      <c r="A2" t="s">
        <v>83</v>
      </c>
      <c r="B2" s="5" t="s">
        <v>88</v>
      </c>
      <c r="C2">
        <v>59</v>
      </c>
      <c r="D2" s="5" t="s">
        <v>98</v>
      </c>
      <c r="E2">
        <v>76.97</v>
      </c>
      <c r="F2" s="7">
        <v>1.0227272727272727</v>
      </c>
      <c r="G2" s="8">
        <f t="shared" ref="G2:G12" si="0">E2*F2</f>
        <v>78.719318181818181</v>
      </c>
      <c r="H2" s="2">
        <v>79</v>
      </c>
    </row>
    <row r="3" spans="1:8" x14ac:dyDescent="0.25">
      <c r="A3" t="s">
        <v>14</v>
      </c>
      <c r="B3" s="5" t="s">
        <v>84</v>
      </c>
      <c r="C3">
        <v>42</v>
      </c>
      <c r="D3" s="5" t="s">
        <v>104</v>
      </c>
      <c r="E3">
        <v>76.7</v>
      </c>
      <c r="F3" s="7">
        <v>1.0227272727272727</v>
      </c>
      <c r="G3" s="8">
        <f t="shared" si="0"/>
        <v>78.443181818181813</v>
      </c>
      <c r="H3" s="2">
        <v>78</v>
      </c>
    </row>
    <row r="4" spans="1:8" x14ac:dyDescent="0.25">
      <c r="A4" t="s">
        <v>29</v>
      </c>
      <c r="B4" s="5" t="s">
        <v>86</v>
      </c>
      <c r="C4">
        <v>53</v>
      </c>
      <c r="D4" s="5" t="s">
        <v>102</v>
      </c>
      <c r="E4">
        <v>75.61</v>
      </c>
      <c r="F4" s="6">
        <v>1.0227272727272727</v>
      </c>
      <c r="G4" s="8">
        <f t="shared" si="0"/>
        <v>77.328409090909091</v>
      </c>
      <c r="H4" s="2">
        <v>77</v>
      </c>
    </row>
    <row r="5" spans="1:8" x14ac:dyDescent="0.25">
      <c r="A5" s="10" t="s">
        <v>21</v>
      </c>
      <c r="B5" s="5" t="s">
        <v>87</v>
      </c>
      <c r="C5">
        <v>60</v>
      </c>
      <c r="D5" s="5" t="s">
        <v>103</v>
      </c>
      <c r="E5">
        <v>74.959999999999994</v>
      </c>
      <c r="F5" s="7">
        <v>1.0227272727272727</v>
      </c>
      <c r="G5" s="8">
        <f t="shared" si="0"/>
        <v>76.663636363636357</v>
      </c>
      <c r="H5" s="2">
        <v>77</v>
      </c>
    </row>
    <row r="6" spans="1:8" x14ac:dyDescent="0.25">
      <c r="A6" t="s">
        <v>57</v>
      </c>
      <c r="B6" s="5" t="s">
        <v>85</v>
      </c>
      <c r="C6">
        <v>52</v>
      </c>
      <c r="D6" s="5" t="s">
        <v>101</v>
      </c>
      <c r="E6">
        <v>74.52</v>
      </c>
      <c r="F6" s="6">
        <v>1.0227272727272727</v>
      </c>
      <c r="G6" s="8">
        <f t="shared" si="0"/>
        <v>76.213636363636354</v>
      </c>
      <c r="H6" s="2">
        <v>76</v>
      </c>
    </row>
    <row r="7" spans="1:8" x14ac:dyDescent="0.25">
      <c r="A7" t="s">
        <v>24</v>
      </c>
      <c r="B7" s="5" t="s">
        <v>89</v>
      </c>
      <c r="C7">
        <v>61</v>
      </c>
      <c r="D7" s="5" t="s">
        <v>100</v>
      </c>
      <c r="E7">
        <v>73.430000000000007</v>
      </c>
      <c r="F7" s="7">
        <v>1.0227272727272727</v>
      </c>
      <c r="G7" s="8">
        <f t="shared" si="0"/>
        <v>75.098863636363646</v>
      </c>
      <c r="H7" s="2">
        <v>75</v>
      </c>
    </row>
    <row r="8" spans="1:8" x14ac:dyDescent="0.25">
      <c r="A8" t="s">
        <v>35</v>
      </c>
      <c r="B8" s="5" t="s">
        <v>90</v>
      </c>
      <c r="C8">
        <v>64</v>
      </c>
      <c r="D8" s="5" t="s">
        <v>99</v>
      </c>
      <c r="E8">
        <v>72.81</v>
      </c>
      <c r="F8" s="7">
        <v>1.0227272727272727</v>
      </c>
      <c r="G8" s="8">
        <f t="shared" si="0"/>
        <v>74.464772727272731</v>
      </c>
      <c r="H8" s="2">
        <v>74</v>
      </c>
    </row>
    <row r="9" spans="1:8" x14ac:dyDescent="0.25">
      <c r="A9" t="s">
        <v>15</v>
      </c>
      <c r="B9" s="5" t="s">
        <v>91</v>
      </c>
      <c r="C9">
        <v>42</v>
      </c>
      <c r="D9" s="5" t="s">
        <v>89</v>
      </c>
      <c r="E9">
        <v>58.54</v>
      </c>
      <c r="F9" s="7">
        <v>1.0227272727272727</v>
      </c>
      <c r="G9" s="8">
        <f t="shared" si="0"/>
        <v>59.870454545454542</v>
      </c>
      <c r="H9" s="2">
        <v>60</v>
      </c>
    </row>
    <row r="10" spans="1:8" x14ac:dyDescent="0.25">
      <c r="A10" t="s">
        <v>55</v>
      </c>
      <c r="B10" s="5" t="s">
        <v>93</v>
      </c>
      <c r="C10">
        <v>35</v>
      </c>
      <c r="D10" s="5" t="s">
        <v>96</v>
      </c>
      <c r="E10">
        <v>51.5</v>
      </c>
      <c r="F10" s="6">
        <v>1.0227272727272727</v>
      </c>
      <c r="G10" s="8">
        <f t="shared" si="0"/>
        <v>52.670454545454547</v>
      </c>
      <c r="H10" s="2">
        <v>53</v>
      </c>
    </row>
    <row r="11" spans="1:8" x14ac:dyDescent="0.25">
      <c r="A11" t="s">
        <v>27</v>
      </c>
      <c r="B11" s="5" t="s">
        <v>94</v>
      </c>
      <c r="C11">
        <v>38</v>
      </c>
      <c r="D11" s="5" t="s">
        <v>97</v>
      </c>
      <c r="E11">
        <v>51.05</v>
      </c>
      <c r="F11" s="6">
        <v>1.0227272727272727</v>
      </c>
      <c r="G11" s="8">
        <f t="shared" si="0"/>
        <v>52.210227272727266</v>
      </c>
      <c r="H11" s="2">
        <v>52</v>
      </c>
    </row>
    <row r="12" spans="1:8" x14ac:dyDescent="0.25">
      <c r="A12" t="s">
        <v>16</v>
      </c>
      <c r="B12" s="5" t="s">
        <v>92</v>
      </c>
      <c r="C12">
        <v>22</v>
      </c>
      <c r="D12" s="5" t="s">
        <v>95</v>
      </c>
      <c r="E12">
        <v>50.81</v>
      </c>
      <c r="F12" s="6">
        <v>1.0227272727272727</v>
      </c>
      <c r="G12" s="8">
        <f t="shared" si="0"/>
        <v>51.964772727272731</v>
      </c>
      <c r="H12" s="2">
        <v>52</v>
      </c>
    </row>
    <row r="13" spans="1:8" x14ac:dyDescent="0.25">
      <c r="B13" s="5"/>
    </row>
    <row r="14" spans="1:8" x14ac:dyDescent="0.25">
      <c r="A14" t="s">
        <v>30</v>
      </c>
      <c r="B14">
        <f>90/88</f>
        <v>1.0227272727272727</v>
      </c>
    </row>
  </sheetData>
  <sortState ref="A2:H12">
    <sortCondition descending="1" ref="G2:G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A9" sqref="A9"/>
    </sheetView>
  </sheetViews>
  <sheetFormatPr defaultRowHeight="15" x14ac:dyDescent="0.25"/>
  <cols>
    <col min="1" max="1" width="26.85546875" customWidth="1"/>
    <col min="6" max="6" width="9.5703125" bestFit="1" customWidth="1"/>
  </cols>
  <sheetData>
    <row r="1" spans="1:10" x14ac:dyDescent="0.25">
      <c r="A1" t="s">
        <v>12</v>
      </c>
      <c r="B1" t="s">
        <v>0</v>
      </c>
      <c r="C1" t="s">
        <v>22</v>
      </c>
      <c r="D1" t="s">
        <v>4</v>
      </c>
      <c r="E1" t="s">
        <v>2</v>
      </c>
      <c r="F1" t="s">
        <v>3</v>
      </c>
      <c r="G1" t="s">
        <v>17</v>
      </c>
      <c r="H1" t="s">
        <v>18</v>
      </c>
      <c r="I1" t="s">
        <v>1</v>
      </c>
    </row>
    <row r="2" spans="1:10" x14ac:dyDescent="0.25">
      <c r="A2" t="s">
        <v>14</v>
      </c>
      <c r="B2" s="5" t="s">
        <v>111</v>
      </c>
      <c r="C2" t="s">
        <v>109</v>
      </c>
      <c r="D2">
        <v>42</v>
      </c>
      <c r="E2" s="5" t="s">
        <v>127</v>
      </c>
      <c r="F2" s="8">
        <v>75.489999999999995</v>
      </c>
      <c r="G2" s="6">
        <v>1.0674499372433806</v>
      </c>
      <c r="H2" s="12">
        <f>F2*G2</f>
        <v>80.581795762502793</v>
      </c>
      <c r="I2">
        <v>81</v>
      </c>
      <c r="J2" s="11"/>
    </row>
    <row r="3" spans="1:10" x14ac:dyDescent="0.25">
      <c r="A3" t="s">
        <v>83</v>
      </c>
      <c r="B3" s="5" t="s">
        <v>117</v>
      </c>
      <c r="C3" t="s">
        <v>116</v>
      </c>
      <c r="D3">
        <v>59</v>
      </c>
      <c r="E3" s="5" t="s">
        <v>126</v>
      </c>
      <c r="F3" s="8">
        <v>76.25</v>
      </c>
      <c r="G3" s="6">
        <v>1.0524511390942737</v>
      </c>
      <c r="H3" s="12">
        <f>F3*G3</f>
        <v>80.249399355938365</v>
      </c>
      <c r="I3">
        <v>80</v>
      </c>
      <c r="J3" s="3"/>
    </row>
    <row r="4" spans="1:10" x14ac:dyDescent="0.25">
      <c r="A4" t="s">
        <v>35</v>
      </c>
      <c r="B4" s="5" t="s">
        <v>115</v>
      </c>
      <c r="C4" t="s">
        <v>114</v>
      </c>
      <c r="D4">
        <v>64</v>
      </c>
      <c r="E4" s="5" t="s">
        <v>131</v>
      </c>
      <c r="F4" s="8">
        <v>72.959999999999994</v>
      </c>
      <c r="G4" s="6">
        <v>1.089361149550417</v>
      </c>
      <c r="H4" s="12">
        <f>F4*G4</f>
        <v>79.479789471198416</v>
      </c>
      <c r="I4">
        <v>79</v>
      </c>
      <c r="J4" s="3"/>
    </row>
    <row r="5" spans="1:10" x14ac:dyDescent="0.25">
      <c r="A5" t="s">
        <v>57</v>
      </c>
      <c r="B5" s="5" t="s">
        <v>119</v>
      </c>
      <c r="C5" t="s">
        <v>114</v>
      </c>
      <c r="D5">
        <v>52</v>
      </c>
      <c r="E5" s="5" t="s">
        <v>129</v>
      </c>
      <c r="F5" s="8">
        <v>72.319999999999993</v>
      </c>
      <c r="G5" s="6">
        <v>1.089361149550417</v>
      </c>
      <c r="H5" s="12">
        <f>F5*G5</f>
        <v>78.782598335486142</v>
      </c>
      <c r="I5">
        <v>79</v>
      </c>
      <c r="J5" s="3"/>
    </row>
    <row r="6" spans="1:10" x14ac:dyDescent="0.25">
      <c r="A6" t="s">
        <v>13</v>
      </c>
      <c r="B6" s="5" t="s">
        <v>120</v>
      </c>
      <c r="C6" t="s">
        <v>112</v>
      </c>
      <c r="D6">
        <v>46</v>
      </c>
      <c r="E6" s="5" t="s">
        <v>39</v>
      </c>
      <c r="F6" s="8">
        <v>72.599999999999994</v>
      </c>
      <c r="G6" s="6">
        <v>1.0830603390981306</v>
      </c>
      <c r="H6" s="12">
        <f>F6*G6</f>
        <v>78.630180618524278</v>
      </c>
      <c r="I6">
        <v>79</v>
      </c>
      <c r="J6" s="11"/>
    </row>
    <row r="7" spans="1:10" x14ac:dyDescent="0.25">
      <c r="A7" t="s">
        <v>24</v>
      </c>
      <c r="B7" s="5" t="s">
        <v>113</v>
      </c>
      <c r="C7" t="s">
        <v>112</v>
      </c>
      <c r="D7">
        <v>61</v>
      </c>
      <c r="E7" s="5" t="s">
        <v>130</v>
      </c>
      <c r="F7" s="8">
        <v>70.77</v>
      </c>
      <c r="G7" s="6">
        <v>1.0830603390981306</v>
      </c>
      <c r="H7" s="12">
        <f>F7*G7</f>
        <v>76.648180197974696</v>
      </c>
      <c r="I7">
        <v>77</v>
      </c>
      <c r="J7" s="3"/>
    </row>
    <row r="8" spans="1:10" x14ac:dyDescent="0.25">
      <c r="A8" s="10" t="s">
        <v>21</v>
      </c>
      <c r="B8" s="5" t="s">
        <v>110</v>
      </c>
      <c r="C8" t="s">
        <v>109</v>
      </c>
      <c r="D8">
        <v>60</v>
      </c>
      <c r="E8" s="5" t="s">
        <v>111</v>
      </c>
      <c r="F8" s="8">
        <v>70.27</v>
      </c>
      <c r="G8" s="6">
        <v>1.0674499372433806</v>
      </c>
      <c r="H8" s="12">
        <f>F8*G8</f>
        <v>75.009707090092348</v>
      </c>
      <c r="I8">
        <v>75</v>
      </c>
      <c r="J8" s="11"/>
    </row>
    <row r="9" spans="1:10" x14ac:dyDescent="0.25">
      <c r="A9" t="s">
        <v>106</v>
      </c>
      <c r="B9" s="5" t="s">
        <v>108</v>
      </c>
      <c r="C9" s="5" t="s">
        <v>107</v>
      </c>
      <c r="D9">
        <v>20</v>
      </c>
      <c r="E9" s="5" t="s">
        <v>128</v>
      </c>
      <c r="F9" s="8">
        <v>71.540000000000006</v>
      </c>
      <c r="G9" s="6">
        <v>1.0451822162816002</v>
      </c>
      <c r="H9" s="12">
        <f>F9*G9</f>
        <v>74.772335752785693</v>
      </c>
      <c r="I9">
        <v>75</v>
      </c>
      <c r="J9" s="3"/>
    </row>
    <row r="10" spans="1:10" x14ac:dyDescent="0.25">
      <c r="A10" t="s">
        <v>56</v>
      </c>
      <c r="B10" s="5" t="s">
        <v>122</v>
      </c>
      <c r="C10" t="s">
        <v>109</v>
      </c>
      <c r="D10">
        <v>53</v>
      </c>
      <c r="E10" s="5" t="s">
        <v>136</v>
      </c>
      <c r="F10" s="8">
        <v>59.26</v>
      </c>
      <c r="G10" s="6">
        <v>1.0674499372433806</v>
      </c>
      <c r="H10" s="12">
        <f>F10*G10</f>
        <v>63.257083281042732</v>
      </c>
      <c r="I10">
        <v>63</v>
      </c>
      <c r="J10" s="3"/>
    </row>
    <row r="11" spans="1:10" x14ac:dyDescent="0.25">
      <c r="A11" t="s">
        <v>15</v>
      </c>
      <c r="B11" s="5" t="s">
        <v>121</v>
      </c>
      <c r="C11" s="5" t="s">
        <v>107</v>
      </c>
      <c r="D11">
        <v>42</v>
      </c>
      <c r="E11" s="5" t="s">
        <v>132</v>
      </c>
      <c r="F11" s="8">
        <v>56.58</v>
      </c>
      <c r="G11" s="6">
        <v>1.0451822162816002</v>
      </c>
      <c r="H11" s="12">
        <f>F11*G11</f>
        <v>59.136409797212941</v>
      </c>
      <c r="I11">
        <v>59</v>
      </c>
      <c r="J11" s="3"/>
    </row>
    <row r="12" spans="1:10" x14ac:dyDescent="0.25">
      <c r="A12" t="s">
        <v>27</v>
      </c>
      <c r="B12" s="5" t="s">
        <v>118</v>
      </c>
      <c r="C12" t="s">
        <v>116</v>
      </c>
      <c r="D12">
        <v>38</v>
      </c>
      <c r="E12" s="5" t="s">
        <v>134</v>
      </c>
      <c r="F12" s="8">
        <v>53.65</v>
      </c>
      <c r="G12" s="6">
        <v>1.089361149550417</v>
      </c>
      <c r="H12" s="12">
        <f>F12*G12</f>
        <v>58.444225673379869</v>
      </c>
      <c r="I12">
        <v>58</v>
      </c>
      <c r="J12" s="3"/>
    </row>
    <row r="13" spans="1:10" x14ac:dyDescent="0.25">
      <c r="A13" t="s">
        <v>16</v>
      </c>
      <c r="B13" s="5" t="s">
        <v>123</v>
      </c>
      <c r="C13" t="s">
        <v>112</v>
      </c>
      <c r="D13">
        <v>22</v>
      </c>
      <c r="E13" s="5" t="s">
        <v>135</v>
      </c>
      <c r="F13" s="8">
        <v>49.41</v>
      </c>
      <c r="G13" s="6">
        <v>1.0830603390981306</v>
      </c>
      <c r="H13" s="12">
        <f>F13*G13</f>
        <v>53.51401135483863</v>
      </c>
      <c r="I13">
        <v>54</v>
      </c>
      <c r="J13" s="3"/>
    </row>
    <row r="14" spans="1:10" x14ac:dyDescent="0.25">
      <c r="A14" t="s">
        <v>55</v>
      </c>
      <c r="B14" s="5" t="s">
        <v>124</v>
      </c>
      <c r="C14" s="5" t="s">
        <v>107</v>
      </c>
      <c r="D14">
        <v>35</v>
      </c>
      <c r="E14" s="5" t="s">
        <v>133</v>
      </c>
      <c r="F14" s="8">
        <v>49.12</v>
      </c>
      <c r="G14" s="6">
        <v>1.0451822162816002</v>
      </c>
      <c r="H14" s="12">
        <f>F14*G14</f>
        <v>51.339350463752204</v>
      </c>
      <c r="I14">
        <v>51</v>
      </c>
      <c r="J14" s="3"/>
    </row>
    <row r="15" spans="1:10" x14ac:dyDescent="0.25">
      <c r="D15" s="1"/>
      <c r="F15" s="4"/>
    </row>
    <row r="17" spans="1:6" x14ac:dyDescent="0.25">
      <c r="A17" t="s">
        <v>107</v>
      </c>
      <c r="B17" s="6">
        <v>1.0451822162816002</v>
      </c>
    </row>
    <row r="18" spans="1:6" x14ac:dyDescent="0.25">
      <c r="A18" t="s">
        <v>109</v>
      </c>
      <c r="B18" s="6">
        <v>1.0674499372433806</v>
      </c>
      <c r="C18" s="1"/>
      <c r="D18" s="1"/>
      <c r="E18" s="1"/>
      <c r="F18" s="8"/>
    </row>
    <row r="19" spans="1:6" x14ac:dyDescent="0.25">
      <c r="A19" t="s">
        <v>112</v>
      </c>
      <c r="B19" s="6">
        <v>1.0830603390981306</v>
      </c>
      <c r="C19" s="1"/>
      <c r="D19" s="1"/>
      <c r="E19" s="1"/>
      <c r="F19" s="8"/>
    </row>
    <row r="20" spans="1:6" x14ac:dyDescent="0.25">
      <c r="A20" t="s">
        <v>114</v>
      </c>
      <c r="B20" s="6">
        <v>1.089361149550417</v>
      </c>
      <c r="C20" s="1"/>
      <c r="D20" s="1"/>
      <c r="E20" s="1"/>
      <c r="F20" s="8"/>
    </row>
    <row r="21" spans="1:6" x14ac:dyDescent="0.25">
      <c r="A21" t="s">
        <v>116</v>
      </c>
      <c r="B21" s="6">
        <v>1.0524511390942737</v>
      </c>
      <c r="C21" s="1"/>
      <c r="D21" s="1"/>
      <c r="E21" s="1"/>
      <c r="F21" s="8"/>
    </row>
    <row r="22" spans="1:6" x14ac:dyDescent="0.25">
      <c r="A22" t="s">
        <v>125</v>
      </c>
      <c r="B22" s="6">
        <v>1.076937076305335</v>
      </c>
      <c r="C22" s="1"/>
      <c r="D22" s="1"/>
      <c r="E22" s="1"/>
      <c r="F22" s="8"/>
    </row>
    <row r="23" spans="1:6" x14ac:dyDescent="0.25">
      <c r="B23" s="1"/>
      <c r="C23" s="1"/>
      <c r="D23" s="1"/>
      <c r="E23" s="1"/>
      <c r="F23" s="8"/>
    </row>
    <row r="24" spans="1:6" x14ac:dyDescent="0.25">
      <c r="B24" s="1"/>
      <c r="C24" s="1"/>
      <c r="D24" s="1"/>
      <c r="E24" s="1"/>
      <c r="F24" s="8"/>
    </row>
    <row r="25" spans="1:6" x14ac:dyDescent="0.25">
      <c r="B25" s="1"/>
      <c r="C25" s="1"/>
      <c r="D25" s="1"/>
      <c r="E25" s="1"/>
      <c r="F25" s="8"/>
    </row>
    <row r="26" spans="1:6" x14ac:dyDescent="0.25">
      <c r="B26" s="1"/>
      <c r="C26" s="1"/>
      <c r="D26" s="1"/>
      <c r="E26" s="1"/>
      <c r="F26" s="8"/>
    </row>
    <row r="27" spans="1:6" x14ac:dyDescent="0.25">
      <c r="B27" s="1"/>
      <c r="C27" s="1"/>
      <c r="D27" s="1"/>
      <c r="E27" s="1"/>
      <c r="F27" s="8"/>
    </row>
  </sheetData>
  <sortState ref="A2:I14">
    <sortCondition descending="1" ref="H2:H1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A2" sqref="A2:H12"/>
    </sheetView>
  </sheetViews>
  <sheetFormatPr defaultRowHeight="15" x14ac:dyDescent="0.25"/>
  <cols>
    <col min="1" max="1" width="19.7109375" customWidth="1"/>
    <col min="6" max="6" width="10.140625" bestFit="1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B5" s="5"/>
      <c r="D5" s="5"/>
      <c r="F5" s="7"/>
      <c r="G5" s="8"/>
      <c r="H5" s="2"/>
    </row>
    <row r="6" spans="1:8" x14ac:dyDescent="0.25">
      <c r="B6" s="5"/>
      <c r="D6" s="5"/>
      <c r="F6" s="7"/>
      <c r="G6" s="8"/>
      <c r="H6" s="2"/>
    </row>
    <row r="7" spans="1:8" x14ac:dyDescent="0.25"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  <row r="9" spans="1:8" x14ac:dyDescent="0.25">
      <c r="B9" s="5"/>
      <c r="D9" s="5"/>
      <c r="F9" s="7"/>
      <c r="G9" s="8"/>
      <c r="H9" s="2"/>
    </row>
    <row r="10" spans="1:8" x14ac:dyDescent="0.25">
      <c r="B10" s="5"/>
      <c r="D10" s="5"/>
      <c r="F10" s="7"/>
      <c r="G10" s="8"/>
      <c r="H10" s="2"/>
    </row>
    <row r="11" spans="1:8" x14ac:dyDescent="0.25">
      <c r="B11" s="5"/>
      <c r="D11" s="5"/>
      <c r="F11" s="7"/>
      <c r="G11" s="8"/>
      <c r="H11" s="2"/>
    </row>
    <row r="12" spans="1:8" x14ac:dyDescent="0.25">
      <c r="B12" s="5"/>
      <c r="D12" s="5"/>
      <c r="F12" s="7"/>
      <c r="G12" s="8"/>
      <c r="H12" s="2"/>
    </row>
    <row r="13" spans="1:8" x14ac:dyDescent="0.25">
      <c r="A13" s="10"/>
      <c r="B13" s="5"/>
      <c r="D13" s="5"/>
      <c r="F13" s="6"/>
      <c r="G13" s="8"/>
      <c r="H13" s="2"/>
    </row>
    <row r="14" spans="1:8" x14ac:dyDescent="0.25">
      <c r="B14" s="3"/>
      <c r="D14" s="1"/>
      <c r="F14" s="4"/>
    </row>
    <row r="15" spans="1:8" x14ac:dyDescent="0.25">
      <c r="B15" s="3"/>
      <c r="D15" s="1"/>
      <c r="F15" s="4"/>
    </row>
    <row r="16" spans="1:8" x14ac:dyDescent="0.25">
      <c r="A16" t="s">
        <v>31</v>
      </c>
      <c r="B16">
        <f>90/88</f>
        <v>1.0227272727272727</v>
      </c>
    </row>
  </sheetData>
  <sortState ref="A2:H12">
    <sortCondition descending="1" ref="H2:H1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A2" sqref="A2:H9"/>
    </sheetView>
  </sheetViews>
  <sheetFormatPr defaultRowHeight="15" x14ac:dyDescent="0.25"/>
  <cols>
    <col min="1" max="1" width="27.285156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B5" s="5"/>
      <c r="D5" s="5"/>
      <c r="F5" s="7"/>
      <c r="G5" s="8"/>
      <c r="H5" s="2"/>
    </row>
    <row r="6" spans="1:8" x14ac:dyDescent="0.25">
      <c r="B6" s="5"/>
      <c r="D6" s="5"/>
      <c r="F6" s="7"/>
      <c r="G6" s="8"/>
      <c r="H6" s="2"/>
    </row>
    <row r="7" spans="1:8" x14ac:dyDescent="0.25"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  <row r="9" spans="1:8" x14ac:dyDescent="0.25">
      <c r="B9" s="5"/>
      <c r="D9" s="5"/>
      <c r="F9" s="7"/>
      <c r="G9" s="8"/>
      <c r="H9" s="2"/>
    </row>
    <row r="13" spans="1:8" x14ac:dyDescent="0.25">
      <c r="A13" t="s">
        <v>30</v>
      </c>
      <c r="B13">
        <f>90/90</f>
        <v>1</v>
      </c>
    </row>
  </sheetData>
  <sortState ref="A2:H7">
    <sortCondition descending="1" ref="H2:H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A2" sqref="A2:H7"/>
    </sheetView>
  </sheetViews>
  <sheetFormatPr defaultRowHeight="15" x14ac:dyDescent="0.25"/>
  <cols>
    <col min="1" max="1" width="18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B5" s="5"/>
      <c r="D5" s="5"/>
      <c r="F5" s="7"/>
      <c r="G5" s="8"/>
      <c r="H5" s="2"/>
    </row>
    <row r="6" spans="1:8" x14ac:dyDescent="0.25">
      <c r="B6" s="5"/>
      <c r="D6" s="5"/>
      <c r="F6" s="7"/>
      <c r="G6" s="8"/>
      <c r="H6" s="2"/>
    </row>
    <row r="7" spans="1:8" x14ac:dyDescent="0.25"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  <row r="11" spans="1:8" x14ac:dyDescent="0.25">
      <c r="A11" t="s">
        <v>32</v>
      </c>
      <c r="B11">
        <f>90/88</f>
        <v>1.0227272727272727</v>
      </c>
    </row>
  </sheetData>
  <sortState ref="A2:H8">
    <sortCondition descending="1" ref="H2:H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sqref="A1:I1"/>
    </sheetView>
  </sheetViews>
  <sheetFormatPr defaultRowHeight="15" x14ac:dyDescent="0.25"/>
  <cols>
    <col min="1" max="1" width="27.5703125" customWidth="1"/>
  </cols>
  <sheetData>
    <row r="1" spans="1:9" x14ac:dyDescent="0.25">
      <c r="A1" t="s">
        <v>12</v>
      </c>
      <c r="B1" t="s">
        <v>0</v>
      </c>
      <c r="C1" t="s">
        <v>22</v>
      </c>
      <c r="D1" t="s">
        <v>4</v>
      </c>
      <c r="E1" t="s">
        <v>2</v>
      </c>
      <c r="F1" t="s">
        <v>3</v>
      </c>
      <c r="G1" t="s">
        <v>17</v>
      </c>
      <c r="H1" t="s">
        <v>18</v>
      </c>
      <c r="I1" t="s">
        <v>1</v>
      </c>
    </row>
    <row r="2" spans="1:9" x14ac:dyDescent="0.25">
      <c r="B2" s="5"/>
      <c r="E2" s="5"/>
      <c r="H2" s="8"/>
      <c r="I2" s="2"/>
    </row>
    <row r="3" spans="1:9" x14ac:dyDescent="0.25">
      <c r="B3" s="5"/>
      <c r="E3" s="5"/>
      <c r="H3" s="8"/>
      <c r="I3" s="2"/>
    </row>
    <row r="4" spans="1:9" x14ac:dyDescent="0.25">
      <c r="B4" s="5"/>
      <c r="E4" s="5"/>
      <c r="H4" s="8"/>
      <c r="I4" s="2"/>
    </row>
    <row r="5" spans="1:9" x14ac:dyDescent="0.25">
      <c r="A5" s="10"/>
      <c r="B5" s="5"/>
      <c r="E5" s="5"/>
      <c r="H5" s="8"/>
      <c r="I5" s="2"/>
    </row>
    <row r="6" spans="1:9" x14ac:dyDescent="0.25">
      <c r="B6" s="5"/>
      <c r="E6" s="5"/>
      <c r="H6" s="8"/>
      <c r="I6" s="2"/>
    </row>
    <row r="7" spans="1:9" x14ac:dyDescent="0.25">
      <c r="B7" s="5"/>
      <c r="E7" s="5"/>
      <c r="H7" s="8"/>
      <c r="I7" s="2"/>
    </row>
    <row r="8" spans="1:9" x14ac:dyDescent="0.25">
      <c r="B8" s="5"/>
      <c r="E8" s="5"/>
      <c r="H8" s="8"/>
      <c r="I8" s="2"/>
    </row>
    <row r="9" spans="1:9" x14ac:dyDescent="0.25">
      <c r="B9" s="5"/>
      <c r="E9" s="5"/>
      <c r="H9" s="8"/>
      <c r="I9" s="2"/>
    </row>
    <row r="10" spans="1:9" x14ac:dyDescent="0.25">
      <c r="B10" s="5"/>
      <c r="E10" s="5"/>
      <c r="H10" s="8"/>
      <c r="I10" s="2"/>
    </row>
    <row r="11" spans="1:9" x14ac:dyDescent="0.25">
      <c r="B11" s="5"/>
      <c r="E11" s="5"/>
      <c r="H11" s="8"/>
      <c r="I11" s="2"/>
    </row>
    <row r="12" spans="1:9" x14ac:dyDescent="0.25">
      <c r="B12" s="5"/>
      <c r="E12" s="5"/>
      <c r="H12" s="8"/>
      <c r="I12" s="2"/>
    </row>
    <row r="13" spans="1:9" x14ac:dyDescent="0.25">
      <c r="B13" s="5"/>
      <c r="E13" s="5"/>
      <c r="H13" s="8"/>
      <c r="I13" s="2"/>
    </row>
  </sheetData>
  <sortState ref="A2:I13">
    <sortCondition descending="1" ref="I2:I1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workbookViewId="0">
      <selection activeCell="A2" sqref="A2:H8"/>
    </sheetView>
  </sheetViews>
  <sheetFormatPr defaultRowHeight="15" x14ac:dyDescent="0.25"/>
  <cols>
    <col min="1" max="1" width="21.140625" customWidth="1"/>
  </cols>
  <sheetData>
    <row r="1" spans="1:9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17</v>
      </c>
      <c r="G1" t="s">
        <v>18</v>
      </c>
      <c r="H1" t="s">
        <v>1</v>
      </c>
    </row>
    <row r="2" spans="1:9" x14ac:dyDescent="0.25">
      <c r="B2" s="5"/>
      <c r="D2" s="5"/>
      <c r="F2" s="7"/>
      <c r="G2" s="8"/>
      <c r="H2" s="2"/>
      <c r="I2" s="2"/>
    </row>
    <row r="3" spans="1:9" x14ac:dyDescent="0.25">
      <c r="B3" s="5"/>
      <c r="D3" s="5"/>
      <c r="F3" s="7"/>
      <c r="G3" s="8"/>
      <c r="H3" s="2"/>
    </row>
    <row r="4" spans="1:9" x14ac:dyDescent="0.25">
      <c r="B4" s="5"/>
      <c r="D4" s="5"/>
      <c r="F4" s="7"/>
      <c r="G4" s="8"/>
      <c r="H4" s="2"/>
    </row>
    <row r="5" spans="1:9" x14ac:dyDescent="0.25">
      <c r="B5" s="5"/>
      <c r="D5" s="5"/>
      <c r="F5" s="7"/>
      <c r="G5" s="8"/>
      <c r="H5" s="2"/>
    </row>
    <row r="6" spans="1:9" x14ac:dyDescent="0.25">
      <c r="B6" s="5"/>
      <c r="D6" s="5"/>
      <c r="F6" s="7"/>
      <c r="G6" s="8"/>
      <c r="H6" s="2"/>
    </row>
    <row r="7" spans="1:9" x14ac:dyDescent="0.25">
      <c r="B7" s="5"/>
      <c r="D7" s="5"/>
      <c r="F7" s="7"/>
      <c r="G7" s="8"/>
      <c r="H7" s="2"/>
    </row>
    <row r="8" spans="1:9" x14ac:dyDescent="0.25">
      <c r="B8" s="5"/>
      <c r="D8" s="5"/>
      <c r="F8" s="7"/>
      <c r="G8" s="8"/>
      <c r="H8" s="2"/>
    </row>
    <row r="9" spans="1:9" x14ac:dyDescent="0.25">
      <c r="A9" s="10"/>
      <c r="B9" s="5"/>
      <c r="D9" s="5"/>
      <c r="F9" s="6"/>
      <c r="G9" s="8"/>
      <c r="H9" s="2"/>
    </row>
    <row r="10" spans="1:9" x14ac:dyDescent="0.25">
      <c r="A10" s="10"/>
      <c r="B10" s="5"/>
      <c r="D10" s="5"/>
      <c r="F10" s="6"/>
      <c r="G10" s="8"/>
      <c r="H10" s="2"/>
    </row>
    <row r="11" spans="1:9" x14ac:dyDescent="0.25">
      <c r="A11" t="s">
        <v>33</v>
      </c>
      <c r="B11" s="9">
        <f>90/90</f>
        <v>1</v>
      </c>
      <c r="D11" s="1"/>
      <c r="F11" s="4"/>
    </row>
    <row r="13" spans="1:9" x14ac:dyDescent="0.25">
      <c r="B13" s="3"/>
      <c r="C13" s="1"/>
      <c r="E13" s="4"/>
    </row>
    <row r="14" spans="1:9" x14ac:dyDescent="0.25">
      <c r="B14" s="3"/>
      <c r="C14" s="3"/>
      <c r="E14" s="4"/>
    </row>
  </sheetData>
  <sortState ref="A2:H8">
    <sortCondition descending="1" ref="H2:H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Jells Park</vt:lpstr>
      <vt:lpstr>St Annes</vt:lpstr>
      <vt:lpstr>Bundoora Park</vt:lpstr>
      <vt:lpstr>Anglesea</vt:lpstr>
      <vt:lpstr>Sandown</vt:lpstr>
      <vt:lpstr>Albert Park</vt:lpstr>
      <vt:lpstr>Ballarat</vt:lpstr>
      <vt:lpstr>Cruden Farm</vt:lpstr>
      <vt:lpstr>Burnley</vt:lpstr>
      <vt:lpstr>Tan Relays</vt:lpstr>
      <vt:lpstr>Total</vt:lpstr>
    </vt:vector>
  </TitlesOfParts>
  <Company>Bravura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Deslandes</dc:creator>
  <cp:lastModifiedBy>Mark Deslandes</cp:lastModifiedBy>
  <dcterms:created xsi:type="dcterms:W3CDTF">2014-05-20T00:11:13Z</dcterms:created>
  <dcterms:modified xsi:type="dcterms:W3CDTF">2019-06-24T10:36:37Z</dcterms:modified>
</cp:coreProperties>
</file>